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на 1.07." sheetId="1" state="visible" r:id="rId1"/>
  </sheets>
  <definedNames>
    <definedName name="_xlnm.Print_Area" localSheetId="0">'на 1.07.'!$A$1:$E$154</definedName>
  </definedName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<sst xmlns="http://schemas.openxmlformats.org/spreadsheetml/2006/main" count="182" uniqueCount="182">
  <si>
    <t xml:space="preserve">ПРИЛОЖЕНИЕ 1</t>
  </si>
  <si>
    <t>УТВЕРЖДЕН</t>
  </si>
  <si>
    <t xml:space="preserve">постановлением Администрации</t>
  </si>
  <si>
    <t xml:space="preserve">города Новоалтайска</t>
  </si>
  <si>
    <t xml:space="preserve">от 21.07.2025  № 1552</t>
  </si>
  <si>
    <t>ОТЧЕТ</t>
  </si>
  <si>
    <t xml:space="preserve">об исполнении бюджета городского округа города Новоалтайска</t>
  </si>
  <si>
    <t xml:space="preserve">за 1 полугодие 2025 года</t>
  </si>
  <si>
    <t xml:space="preserve">(тыс. рублей)</t>
  </si>
  <si>
    <t xml:space="preserve">Наименование доходов и расходов</t>
  </si>
  <si>
    <t xml:space="preserve">План на год</t>
  </si>
  <si>
    <t xml:space="preserve">Исполнено за 1 полугодие</t>
  </si>
  <si>
    <t xml:space="preserve">Процент исполнения</t>
  </si>
  <si>
    <t xml:space="preserve">Д О Х О Д Ы </t>
  </si>
  <si>
    <t xml:space="preserve">НАЛОГОВЫЕ ДОХОДЫ</t>
  </si>
  <si>
    <t xml:space="preserve">НАЛОГИ НА ПРИБЫЛЬ, ДОХОДЫ</t>
  </si>
  <si>
    <t xml:space="preserve">в том числе:</t>
  </si>
  <si>
    <t xml:space="preserve">Налог на доходы физических лиц</t>
  </si>
  <si>
    <t xml:space="preserve">АКЦИЗЫ ПО ПОДАКЦИЗНЫМ ТОВАРАМ (ПРОДУКЦИИ), ПРОИЗВОДИМЫЕ НА ТЕРРИТОРИИ РОССИЙСКОЙ ФЕДЕРАЦИИ</t>
  </si>
  <si>
    <t xml:space="preserve">ТУРИСТИЧЕСКИЙ НАЛОГ</t>
  </si>
  <si>
    <t xml:space="preserve">НАЛОГИ НА СОВОКУПНЫЙ ДОХОД</t>
  </si>
  <si>
    <t xml:space="preserve">Налог, взимаемый в связи с применением упрощенной системы налогообложения</t>
  </si>
  <si>
    <t xml:space="preserve">Единый налог на вмененный доход для отдельных видов деятельности</t>
  </si>
  <si>
    <t xml:space="preserve">Единый сельскохозяйственный налог</t>
  </si>
  <si>
    <t xml:space="preserve">Налог, взимаемый в связи с применением патентной  системы налогообложения</t>
  </si>
  <si>
    <t xml:space="preserve">НАЛОГИ НА ИМУЩЕСТВО</t>
  </si>
  <si>
    <t xml:space="preserve">Налог на имущество физических лиц</t>
  </si>
  <si>
    <t xml:space="preserve">Земельный налог </t>
  </si>
  <si>
    <t xml:space="preserve">НАЛОГ НА ДОБЫЧУ ПОЛЕЗНЫХ ИСКОПАЕМЫХ</t>
  </si>
  <si>
    <t xml:space="preserve">ГОСУДАРСТВЕННАЯ ПОШЛИНА</t>
  </si>
  <si>
    <t xml:space="preserve">НЕНАЛОГОВЫЕ ДОХОДЫ</t>
  </si>
  <si>
    <t xml:space="preserve">ДОХОДЫ ОТ ИСПОЛЬЗОВАНИЯ ИМУЩЕСТВА, НАХОДЯЩЕГОСЯ В ГОСУДАРСТВЕННОЙ И МУНИЦИПАЛЬНОЙ СОБСТВЕННОСТИ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</si>
  <si>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</si>
  <si>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</si>
  <si>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Доходы от сдачи в аренду имущества, составляющего казну городских округов (за исключением земельных участков)</t>
  </si>
  <si>
    <t xml:space="preserve"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</si>
  <si>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</si>
  <si>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</si>
  <si>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 xml:space="preserve">ПЛАТА ЗА НЕГАТИВНОЕ ВОЗДЕЙСТВИЕ НА ОКРУЖАЮЩУЮ СРЕДУ</t>
  </si>
  <si>
    <t xml:space="preserve">ДОХОДЫ ОТ ОКАЗАНИЯ ПЛАТНЫХ УСЛУГ(РАБОТ)  И КОМПЕНСАЦИИ ЗАТРАТ ГОСУДАРСТВА</t>
  </si>
  <si>
    <t xml:space="preserve">ДОХОДЫ ОТ ПРОДАЖИ МАТЕРИАЛЬНЫХ И НЕМАТЕРИАЛЬНЫХ АКТИВОВ</t>
  </si>
  <si>
    <t xml:space="preserve">ШТРАФЫ, САНКЦИИ, ВОЗМЕЩЕНИЕ УЩЕРБА</t>
  </si>
  <si>
    <t xml:space="preserve">ПРОЧИЕ НЕНАЛОГОВЫЕ ДОХОДЫ</t>
  </si>
  <si>
    <t xml:space="preserve">Невыясненные поступления</t>
  </si>
  <si>
    <t xml:space="preserve">Прочие неналоговые  доходы бюджетов городских округов</t>
  </si>
  <si>
    <t xml:space="preserve">ИТОГО НАЛОГОВЫХ И НЕНАЛОГОВЫХ ДОХОДОВ</t>
  </si>
  <si>
    <t xml:space="preserve">ПОСТУПЛЕНИЯ ИЗ КРАЕВОГО БЮДЖЕТА</t>
  </si>
  <si>
    <t xml:space="preserve">Дотации на выравнивание бюджетной обеспеченности</t>
  </si>
  <si>
    <t xml:space="preserve">Дотация на поддержку мер по обеспечению сбалансированности бюджета</t>
  </si>
  <si>
    <t xml:space="preserve">Субсидия на проектирование, строительство, реконструкцию, капитальный ремонт и ремонт автомобильных дорог общего пользования местного значения</t>
  </si>
  <si>
    <t xml:space="preserve">Субсидия на реализацию мероприятий краевой адресной инвестиционной программы - объект "Комплекс водозаборных сооружений по ул. Плодопитомник, 16. Завершение строительства"</t>
  </si>
  <si>
    <t xml:space="preserve">Субсидия на летнее оздоровление детей (краевой бюджет)</t>
  </si>
  <si>
    <t xml:space="preserve">Субсидия на реализацию отдельных мероприятий программ формирования современной городской среды </t>
  </si>
  <si>
    <t xml:space="preserve">Субсидия на компенсацию части банковской процентной ставки по ипотечному кредиту, выделяемому молодым учителям общеобразовательных учреждений</t>
  </si>
  <si>
    <t xml:space="preserve">Субсидия на реализацию программ формирования современной городской среды (средства федерального и краевого бюджетов)</t>
  </si>
  <si>
    <t xml:space="preserve">Субсидия на частичную компенсацию дополнительных расходов по оплате труда работников муниципальных учреждений</t>
  </si>
  <si>
    <t xml:space="preserve">Субсидия на реализацию мероприятий по обеспечению жильём молодых семей</t>
  </si>
  <si>
    <t xml:space="preserve">Субсидия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и краевого бюджетов)</t>
  </si>
  <si>
    <t xml:space="preserve">Субсидия на обеспечение бесплатным одноразовым питанием детей из многодетных семей</t>
  </si>
  <si>
    <t xml:space="preserve">Субсидия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 (средства федерального и краевого бюджетов)</t>
  </si>
  <si>
    <t xml:space="preserve">Субсидии на обеспечение бесплатным двухразовым питанием обучающихся с ограниченными возможностями здоровья</t>
  </si>
  <si>
    <t xml:space="preserve">Субсидии на реализацию мероприятий по модернизации коммунальной инфраструктуры (средства федерального и краевого бюджетов)</t>
  </si>
  <si>
    <t xml:space="preserve">Субвенции на ежемесячное денежное вознаграждение за классное руководство в общеобразовательных организациях (федеральный бюджет)</t>
  </si>
  <si>
    <t xml:space="preserve">Субвенции на 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</si>
  <si>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Субвенции на исполнение государственных полномочий по отлову и содержанию безнадзорных животных</t>
  </si>
  <si>
    <t xml:space="preserve">Субвенции на исполнение государственных полномочий по постановке на учет и учету граждан, выехавших из районов Крайнего Севера и приравненных к ним местностей, имеющих право на получение жилищных субсидий</t>
  </si>
  <si>
    <t xml:space="preserve">Субвенции на функционирование комиссий по делам несовершеннолетних и защите их прав и на организацию и осуществление деятельности по опеке и попечительству над детьми-сиротами и детьми, оставшимися без попечения родителей</t>
  </si>
  <si>
    <t xml:space="preserve">Субвенции на функционирование административных комиссий при местных администрациях</t>
  </si>
  <si>
    <t xml:space="preserve">Субвенции на исполнение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</t>
  </si>
  <si>
    <t xml:space="preserve">Субвенции на исполнение государственных полномочий по организации и обеспечению бесплатного проезда обучающихся образовательных организаций, являющихся членами семьи, признанной многодетными (краевой бюджет)</t>
  </si>
  <si>
    <t xml:space="preserve">Субвенции на содержание общеобразовательных школ</t>
  </si>
  <si>
    <t xml:space="preserve">Субвенции на содержание детских садов</t>
  </si>
  <si>
    <t xml:space="preserve">Субвенции на содержание ребенка в семье опекуна (попечителя) и приемной семье, а также на вознаграждение причитающееся приёмному родителю </t>
  </si>
  <si>
    <t xml:space="preserve">Субвенции на выплату компенсации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 </t>
  </si>
  <si>
    <t xml:space="preserve">Субвенции на осуществление государственных полномочий по обеспечению жильем отдельных категорий граждан, установленных Федеральным законом от 12 января 1995 года №5-ФЗ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и от 24 ноября 1995 года №181-ФЗ "О социальной защите инвалидов в Российской Федерации"</t>
  </si>
  <si>
    <t xml:space="preserve">Безвозмездные поступления от бюджетов других уровней</t>
  </si>
  <si>
    <t xml:space="preserve">    - иные межбюджетные трансферты бюджетам муниципальных обравзований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</t>
  </si>
  <si>
    <t xml:space="preserve">    - межбюджетные трансферты, передаваемые бюджетам городских округов на обеспечение расходов, осуществляемых в целях соблюдения предельных (максимальных) индексов изменения размера вносимой гажданами платы за коммунальные услуги</t>
  </si>
  <si>
    <t xml:space="preserve">    - межбюджетные трансферты, передаваемые бюджетам городских округов на премирование победителей краевых конкурсов по благоустройству</t>
  </si>
  <si>
    <t xml:space="preserve">Прочие безвозмездные поступления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</si>
  <si>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</si>
  <si>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Итого доходов</t>
  </si>
  <si>
    <t xml:space="preserve">Р А С Х О Д Ы </t>
  </si>
  <si>
    <t>01</t>
  </si>
  <si>
    <t xml:space="preserve">Общегосударственные вопросы</t>
  </si>
  <si>
    <t>0102</t>
  </si>
  <si>
    <t xml:space="preserve">Функционирование высшего должностного лица субъекта Российской Федерации и муниципального образования</t>
  </si>
  <si>
    <t>0103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</si>
  <si>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</si>
  <si>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0104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</si>
  <si>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</si>
  <si>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</si>
  <si>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Судебная система</t>
  </si>
  <si>
    <t>0106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</si>
  <si>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</si>
  <si>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</si>
  <si>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 xml:space="preserve">Обеспечение проведения выборов и референдумов</t>
  </si>
  <si>
    <t>0111</t>
  </si>
  <si>
    <t xml:space="preserve">Резервные фонды</t>
  </si>
  <si>
    <t>0113</t>
  </si>
  <si>
    <t xml:space="preserve">Другие общегосударственные вопросы</t>
  </si>
  <si>
    <t>03</t>
  </si>
  <si>
    <t xml:space="preserve">Национальная безопасность и правоохранительная деятельность</t>
  </si>
  <si>
    <t>0310</t>
  </si>
  <si>
    <t xml:space="preserve">Обеспечение пожарной безопасности</t>
  </si>
  <si>
    <t>0314</t>
  </si>
  <si>
    <t xml:space="preserve">Другие вопросы в области национальной безопасности и правоохранительной деятельности</t>
  </si>
  <si>
    <t>04</t>
  </si>
  <si>
    <t xml:space="preserve">Национальная экономика</t>
  </si>
  <si>
    <t>0401</t>
  </si>
  <si>
    <t xml:space="preserve">Общеэкономические вопросы</t>
  </si>
  <si>
    <t>0405</t>
  </si>
  <si>
    <t xml:space="preserve">Сельское хозяйство и рыболовство</t>
  </si>
  <si>
    <t>0408</t>
  </si>
  <si>
    <t>Транспорт</t>
  </si>
  <si>
    <t>0409</t>
  </si>
  <si>
    <t xml:space="preserve">Дорожное хозяйство (дорожные фонды)</t>
  </si>
  <si>
    <t>0411</t>
  </si>
  <si>
    <t xml:space="preserve">Прикладные научные исследования в области национальной экономики</t>
  </si>
  <si>
    <t>0412</t>
  </si>
  <si>
    <t xml:space="preserve">Другие вопросы в области национальной экономики </t>
  </si>
  <si>
    <t>05</t>
  </si>
  <si>
    <t xml:space="preserve">Жилищно-коммунальное хозяйство</t>
  </si>
  <si>
    <t>0501</t>
  </si>
  <si>
    <t xml:space="preserve">Жилищное хозяйство</t>
  </si>
  <si>
    <t>0502</t>
  </si>
  <si>
    <t xml:space="preserve">Коммунальное хозяйство</t>
  </si>
  <si>
    <t>0503</t>
  </si>
  <si>
    <t>Благоустройство</t>
  </si>
  <si>
    <t>0505</t>
  </si>
  <si>
    <t xml:space="preserve">Другие вопросы в области жилищно-коммунального хозяйства</t>
  </si>
  <si>
    <t>07</t>
  </si>
  <si>
    <t>Образование</t>
  </si>
  <si>
    <t>0701</t>
  </si>
  <si>
    <t xml:space="preserve">Дошкольное образование </t>
  </si>
  <si>
    <t>0702</t>
  </si>
  <si>
    <t xml:space="preserve">Общее образование </t>
  </si>
  <si>
    <t>0703</t>
  </si>
  <si>
    <t xml:space="preserve">Дополнительное образование детей</t>
  </si>
  <si>
    <t>0707</t>
  </si>
  <si>
    <t xml:space="preserve">Молодежная политика</t>
  </si>
  <si>
    <t>0709</t>
  </si>
  <si>
    <t xml:space="preserve">Другие вопросы в области образования </t>
  </si>
  <si>
    <t>08</t>
  </si>
  <si>
    <t xml:space="preserve">Культура, кинематография</t>
  </si>
  <si>
    <t>0801</t>
  </si>
  <si>
    <t xml:space="preserve">Культура </t>
  </si>
  <si>
    <t>0804</t>
  </si>
  <si>
    <t xml:space="preserve">Другие вопросы в области культуры, кинематографии </t>
  </si>
  <si>
    <t>10</t>
  </si>
  <si>
    <t xml:space="preserve">Социальная политика</t>
  </si>
  <si>
    <t>1001</t>
  </si>
  <si>
    <t xml:space="preserve">Пенсионное обеспечение</t>
  </si>
  <si>
    <t>1003</t>
  </si>
  <si>
    <t xml:space="preserve">Социальное обеспечение населения</t>
  </si>
  <si>
    <t>1004</t>
  </si>
  <si>
    <t xml:space="preserve">Охрана семьи и детства</t>
  </si>
  <si>
    <t>1006</t>
  </si>
  <si>
    <t xml:space="preserve">Другие вопросы в области социальной политики</t>
  </si>
  <si>
    <t>11</t>
  </si>
  <si>
    <t xml:space="preserve">Физическая культура и спорт</t>
  </si>
  <si>
    <t>1102</t>
  </si>
  <si>
    <t xml:space="preserve">Массовый спорт</t>
  </si>
  <si>
    <t>1103</t>
  </si>
  <si>
    <t xml:space="preserve">Спорт высших достижений</t>
  </si>
  <si>
    <t>1105</t>
  </si>
  <si>
    <t xml:space="preserve">Другие вопросы в области физической культуры и спорта</t>
  </si>
  <si>
    <t>12</t>
  </si>
  <si>
    <t xml:space="preserve">Средства массовой информации</t>
  </si>
  <si>
    <t>1202</t>
  </si>
  <si>
    <t xml:space="preserve">Периодическая печать и издательства</t>
  </si>
  <si>
    <t>13</t>
  </si>
  <si>
    <t xml:space="preserve">Обслуживание государственного и муниципального долга</t>
  </si>
  <si>
    <t>1301</t>
  </si>
  <si>
    <t xml:space="preserve">Обслуживание государственного (муниципального) внутреннего долга</t>
  </si>
  <si>
    <t xml:space="preserve">Всего расходов</t>
  </si>
  <si>
    <t xml:space="preserve">Профицит бюджета (+), дефицит бюджета (-)</t>
  </si>
  <si>
    <t xml:space="preserve">Источники финансирования дефицита бюджета</t>
  </si>
  <si>
    <t xml:space="preserve">Бюджетные кредиты в валюте Российской Федерации</t>
  </si>
  <si>
    <t xml:space="preserve">    - полученные</t>
  </si>
  <si>
    <t xml:space="preserve">    - погашенные</t>
  </si>
  <si>
    <t xml:space="preserve">Изменение остатков средств бюджета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</si>
</sst>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_-* #,##0.00&quot;р.&quot;_-;\-* #,##0.00&quot;р.&quot;_-;_-* &quot;-&quot;??&quot;р.&quot;_-;_-@_-"/>
    <numFmt numFmtId="165" formatCode="_-* #,##0&quot;р.&quot;_-;\-* #,##0&quot;р.&quot;_-;_-* &quot;-&quot;&quot;р.&quot;_-;_-@_-"/>
    <numFmt numFmtId="166" formatCode="_-* #,##0.00_р_._-;\-* #,##0.00_р_._-;_-* &quot;-&quot;??_р_._-;_-@_-"/>
    <numFmt numFmtId="167" formatCode="_-* #,##0_р_._-;\-* #,##0_р_._-;_-* &quot;-&quot;_р_._-;_-@_-"/>
  </numFmts>
  <fonts count="30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6.000000"/>
      <color indexed="4"/>
      <name val="Arial Cy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"/>
    </font>
    <font>
      <u/>
      <sz val="6.000000"/>
      <color indexed="20"/>
      <name val="Arial Cy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3.000000"/>
      <name val="Arial Cyr"/>
    </font>
    <font>
      <sz val="13.000000"/>
      <name val="Arial"/>
    </font>
    <font>
      <b/>
      <sz val="13.000000"/>
      <name val="Arial"/>
    </font>
    <font>
      <b/>
      <sz val="14.000000"/>
      <name val="Arial"/>
    </font>
    <font>
      <sz val="14.000000"/>
      <name val="Arial"/>
    </font>
    <font>
      <sz val="13.000000"/>
      <name val="Times New Roman"/>
    </font>
    <font>
      <b/>
      <sz val="13.000000"/>
      <name val="Arial Cyr"/>
    </font>
    <font>
      <b/>
      <sz val="13.000000"/>
      <name val="Times New Roman"/>
    </font>
    <font>
      <sz val="16.000000"/>
      <name val="Times New Roman"/>
    </font>
  </fonts>
  <fills count="35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</patternFill>
    </fill>
    <fill>
      <patternFill patternType="solid">
        <fgColor indexed="65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51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4" applyNumberFormat="1" applyFont="1" applyFill="1" applyBorder="1"/>
    <xf fontId="0" fillId="0" borderId="0" numFmtId="165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/>
    <xf fontId="1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30" borderId="0" numFmtId="0" applyNumberFormat="1" applyFont="1" applyFill="1" applyBorder="1"/>
    <xf fontId="17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0" fillId="0" borderId="0" numFmtId="166" applyNumberFormat="1" applyFont="1" applyFill="1" applyBorder="1"/>
    <xf fontId="0" fillId="0" borderId="0" numFmtId="167" applyNumberFormat="1" applyFont="1" applyFill="1" applyBorder="1"/>
    <xf fontId="20" fillId="32" borderId="0" numFmtId="0" applyNumberFormat="1" applyFont="1" applyFill="1" applyBorder="1"/>
  </cellStyleXfs>
  <cellXfs count="66">
    <xf fontId="0" fillId="0" borderId="0" numFmtId="0" xfId="0"/>
    <xf fontId="21" fillId="0" borderId="0" numFmtId="0" xfId="0" applyFont="1"/>
    <xf fontId="22" fillId="0" borderId="0" numFmtId="0" xfId="0" applyFont="1" applyAlignment="1">
      <alignment horizontal="left"/>
    </xf>
    <xf fontId="23" fillId="0" borderId="0" numFmtId="0" xfId="0" applyFont="1" applyAlignment="1">
      <alignment horizontal="left"/>
    </xf>
    <xf fontId="23" fillId="0" borderId="0" numFmtId="0" xfId="0" applyFont="1"/>
    <xf fontId="24" fillId="0" borderId="0" numFmtId="0" xfId="0" applyFont="1" applyAlignment="1">
      <alignment horizontal="center"/>
    </xf>
    <xf fontId="25" fillId="0" borderId="0" numFmtId="0" xfId="0" applyFont="1" applyAlignment="1">
      <alignment horizontal="center"/>
    </xf>
    <xf fontId="24" fillId="0" borderId="0" numFmtId="0" xfId="0" applyFont="1"/>
    <xf fontId="23" fillId="0" borderId="0" numFmtId="0" xfId="0" applyFont="1" applyAlignment="1">
      <alignment horizontal="center"/>
    </xf>
    <xf fontId="22" fillId="0" borderId="0" numFmtId="0" xfId="0" applyFont="1"/>
    <xf fontId="26" fillId="0" borderId="10" numFmtId="0" xfId="0" applyFont="1" applyBorder="1" applyAlignment="1">
      <alignment horizontal="right"/>
    </xf>
    <xf fontId="27" fillId="0" borderId="11" numFmtId="0" xfId="0" applyFont="1" applyBorder="1" applyAlignment="1">
      <alignment horizontal="center" vertical="top" wrapText="1"/>
    </xf>
    <xf fontId="26" fillId="0" borderId="11" numFmtId="0" xfId="0" applyFont="1" applyBorder="1" applyAlignment="1">
      <alignment horizontal="center" vertical="center" wrapText="1"/>
    </xf>
    <xf fontId="27" fillId="0" borderId="12" numFmtId="0" xfId="0" applyFont="1" applyBorder="1" applyAlignment="1">
      <alignment horizontal="center" vertical="top" wrapText="1"/>
    </xf>
    <xf fontId="26" fillId="0" borderId="12" numFmtId="0" xfId="0" applyFont="1" applyBorder="1" applyAlignment="1">
      <alignment horizontal="center" vertical="center" wrapText="1"/>
    </xf>
    <xf fontId="27" fillId="0" borderId="13" numFmtId="0" xfId="0" applyFont="1" applyBorder="1" applyAlignment="1">
      <alignment horizontal="center" vertical="top" wrapText="1"/>
    </xf>
    <xf fontId="26" fillId="0" borderId="13" numFmtId="0" xfId="0" applyFont="1" applyBorder="1" applyAlignment="1">
      <alignment horizontal="center" vertical="center" wrapText="1"/>
    </xf>
    <xf fontId="26" fillId="0" borderId="14" numFmtId="0" xfId="0" applyFont="1" applyBorder="1" applyAlignment="1">
      <alignment horizontal="center"/>
    </xf>
    <xf fontId="26" fillId="0" borderId="15" numFmtId="0" xfId="0" applyFont="1" applyBorder="1" applyAlignment="1">
      <alignment horizontal="center"/>
    </xf>
    <xf fontId="21" fillId="0" borderId="15" numFmtId="0" xfId="0" applyFont="1" applyBorder="1"/>
    <xf fontId="28" fillId="0" borderId="15" numFmtId="0" xfId="0" applyFont="1" applyBorder="1" applyAlignment="1">
      <alignment horizontal="center"/>
    </xf>
    <xf fontId="28" fillId="0" borderId="15" numFmtId="3" xfId="0" applyNumberFormat="1" applyFont="1" applyBorder="1" applyAlignment="1">
      <alignment horizontal="center"/>
    </xf>
    <xf fontId="28" fillId="0" borderId="15" numFmtId="9" xfId="46" applyNumberFormat="1" applyFont="1" applyBorder="1" applyAlignment="1">
      <alignment horizontal="center"/>
    </xf>
    <xf fontId="28" fillId="0" borderId="15" numFmtId="0" xfId="0" applyFont="1" applyBorder="1" applyAlignment="1">
      <alignment horizontal="left"/>
    </xf>
    <xf fontId="26" fillId="0" borderId="15" numFmtId="3" xfId="0" applyNumberFormat="1" applyFont="1" applyBorder="1" applyAlignment="1">
      <alignment horizontal="center"/>
    </xf>
    <xf fontId="26" fillId="0" borderId="15" numFmtId="9" xfId="46" applyNumberFormat="1" applyFont="1" applyBorder="1" applyAlignment="1">
      <alignment horizontal="center"/>
    </xf>
    <xf fontId="26" fillId="0" borderId="15" numFmtId="0" xfId="0" applyFont="1" applyBorder="1"/>
    <xf fontId="28" fillId="0" borderId="15" numFmtId="0" xfId="0" applyFont="1" applyBorder="1" applyAlignment="1">
      <alignment vertical="center" wrapText="1"/>
    </xf>
    <xf fontId="28" fillId="0" borderId="15" numFmtId="0" xfId="0" applyFont="1" applyBorder="1" applyAlignment="1">
      <alignment wrapText="1"/>
    </xf>
    <xf fontId="28" fillId="0" borderId="15" numFmtId="0" xfId="0" applyFont="1" applyBorder="1" applyAlignment="1">
      <alignment horizontal="left" wrapText="1"/>
    </xf>
    <xf fontId="26" fillId="0" borderId="15" numFmtId="0" xfId="0" applyFont="1" applyBorder="1" applyAlignment="1">
      <alignment horizontal="center" wrapText="1"/>
    </xf>
    <xf fontId="26" fillId="0" borderId="15" numFmtId="49" xfId="0" applyNumberFormat="1" applyFont="1" applyBorder="1" applyAlignment="1">
      <alignment wrapText="1"/>
    </xf>
    <xf fontId="28" fillId="0" borderId="15" numFmtId="0" xfId="0" applyFont="1" applyBorder="1"/>
    <xf fontId="26" fillId="0" borderId="15" numFmtId="0" xfId="0" applyFont="1" applyBorder="1" applyAlignment="1">
      <alignment horizontal="left"/>
    </xf>
    <xf fontId="28" fillId="0" borderId="15" numFmtId="0" xfId="0" applyFont="1" applyBorder="1" applyAlignment="1">
      <alignment horizontal="center" wrapText="1"/>
    </xf>
    <xf fontId="28" fillId="0" borderId="15" numFmtId="49" xfId="0" applyNumberFormat="1" applyFont="1" applyBorder="1" applyAlignment="1">
      <alignment wrapText="1"/>
    </xf>
    <xf fontId="26" fillId="0" borderId="15" numFmtId="49" xfId="0" applyNumberFormat="1" applyFont="1" applyBorder="1" applyAlignment="1">
      <alignment horizontal="center" wrapText="1"/>
    </xf>
    <xf fontId="26" fillId="0" borderId="15" numFmtId="0" xfId="0" applyFont="1" applyBorder="1" applyAlignment="1">
      <alignment wrapText="1"/>
    </xf>
    <xf fontId="26" fillId="0" borderId="15" numFmtId="0" xfId="0" applyFont="1" applyBorder="1" applyAlignment="1">
      <alignment vertical="center" wrapText="1"/>
    </xf>
    <xf fontId="26" fillId="0" borderId="15" numFmtId="0" xfId="0" applyFont="1" applyBorder="1" applyAlignment="1">
      <alignment vertical="top"/>
    </xf>
    <xf fontId="26" fillId="33" borderId="15" numFmtId="3" xfId="0" applyNumberFormat="1" applyFont="1" applyFill="1" applyBorder="1" applyAlignment="1">
      <alignment horizontal="center"/>
    </xf>
    <xf fontId="26" fillId="34" borderId="15" numFmtId="0" xfId="0" applyFont="1" applyFill="1" applyBorder="1" applyAlignment="1">
      <alignment wrapText="1"/>
    </xf>
    <xf fontId="26" fillId="33" borderId="15" numFmtId="0" xfId="0" applyFont="1" applyFill="1" applyBorder="1" applyAlignment="1">
      <alignment wrapText="1"/>
    </xf>
    <xf fontId="21" fillId="0" borderId="14" numFmtId="0" xfId="0" applyFont="1" applyBorder="1"/>
    <xf fontId="28" fillId="0" borderId="16" numFmtId="3" xfId="0" applyNumberFormat="1" applyFont="1" applyBorder="1" applyAlignment="1">
      <alignment horizontal="center"/>
    </xf>
    <xf fontId="27" fillId="0" borderId="15" numFmtId="49" xfId="0" applyNumberFormat="1" applyFont="1" applyBorder="1" applyAlignment="1">
      <alignment horizontal="right"/>
    </xf>
    <xf fontId="21" fillId="0" borderId="14" numFmtId="49" xfId="0" applyNumberFormat="1" applyFont="1" applyBorder="1" applyAlignment="1">
      <alignment horizontal="right"/>
    </xf>
    <xf fontId="26" fillId="0" borderId="16" numFmtId="3" xfId="0" applyNumberFormat="1" applyFont="1" applyBorder="1" applyAlignment="1">
      <alignment horizontal="center"/>
    </xf>
    <xf fontId="28" fillId="0" borderId="15" numFmtId="49" xfId="0" applyNumberFormat="1" applyFont="1" applyBorder="1" applyAlignment="1">
      <alignment horizontal="left" wrapText="1"/>
    </xf>
    <xf fontId="21" fillId="0" borderId="15" numFmtId="49" xfId="0" applyNumberFormat="1" applyFont="1" applyBorder="1" applyAlignment="1">
      <alignment horizontal="right"/>
    </xf>
    <xf fontId="26" fillId="0" borderId="15" numFmtId="0" xfId="0" applyFont="1" applyBorder="1" applyAlignment="1">
      <alignment horizontal="left" wrapText="1"/>
    </xf>
    <xf fontId="26" fillId="0" borderId="15" numFmtId="49" xfId="0" applyNumberFormat="1" applyFont="1" applyBorder="1" applyAlignment="1">
      <alignment horizontal="left" wrapText="1"/>
    </xf>
    <xf fontId="28" fillId="0" borderId="11" numFmtId="0" xfId="0" applyFont="1" applyBorder="1"/>
    <xf fontId="28" fillId="0" borderId="11" numFmtId="49" xfId="0" applyNumberFormat="1" applyFont="1" applyBorder="1" applyAlignment="1">
      <alignment wrapText="1"/>
    </xf>
    <xf fontId="26" fillId="0" borderId="11" numFmtId="0" xfId="0" applyFont="1" applyBorder="1" applyAlignment="1">
      <alignment wrapText="1"/>
    </xf>
    <xf fontId="27" fillId="0" borderId="14" numFmtId="49" xfId="0" applyNumberFormat="1" applyFont="1" applyBorder="1" applyAlignment="1">
      <alignment horizontal="right"/>
    </xf>
    <xf fontId="26" fillId="0" borderId="0" numFmtId="0" xfId="0" applyFont="1"/>
    <xf fontId="21" fillId="0" borderId="0" numFmtId="49" xfId="0" applyNumberFormat="1" applyFont="1" applyAlignment="1">
      <alignment horizontal="right"/>
    </xf>
    <xf fontId="26" fillId="0" borderId="0" numFmtId="3" xfId="0" applyNumberFormat="1" applyFont="1" applyAlignment="1">
      <alignment horizontal="center"/>
    </xf>
    <xf fontId="26" fillId="0" borderId="0" numFmtId="9" xfId="46" applyNumberFormat="1" applyFont="1" applyAlignment="1">
      <alignment horizontal="center"/>
    </xf>
    <xf fontId="21" fillId="0" borderId="0" numFmtId="9" xfId="46" applyNumberFormat="1" applyFont="1" applyAlignment="1">
      <alignment horizontal="center"/>
    </xf>
    <xf fontId="29" fillId="0" borderId="0" numFmtId="0" xfId="0" applyFont="1" applyAlignment="1">
      <alignment horizontal="left"/>
    </xf>
    <xf fontId="29" fillId="0" borderId="0" numFmtId="0" xfId="0" applyFont="1"/>
    <xf fontId="29" fillId="0" borderId="0" numFmtId="0" xfId="0" applyFont="1" applyAlignment="1">
      <alignment horizontal="right"/>
    </xf>
    <xf fontId="26" fillId="0" borderId="0" numFmtId="0" xfId="0" applyFont="1" applyAlignment="1">
      <alignment horizontal="left"/>
    </xf>
    <xf fontId="26" fillId="0" borderId="0" numFmtId="0" xfId="0" applyFont="1" applyAlignment="1">
      <alignment horizontal="right"/>
    </xf>
  </cellXfs>
  <cellStyles count="51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бычный 3" xfId="40"/>
    <cellStyle name="Открывавшаяся гиперссылка" xfId="41" builtinId="9"/>
    <cellStyle name="Плохой" xfId="42" builtinId="27"/>
    <cellStyle name="Пояснение" xfId="43" builtinId="53"/>
    <cellStyle name="Примечание" xfId="44" builtinId="10"/>
    <cellStyle name="Процентный" xfId="45" builtinId="5"/>
    <cellStyle name="Связанная ячейка" xfId="46" builtinId="24"/>
    <cellStyle name="Текст предупреждения" xfId="47" builtinId="11"/>
    <cellStyle name="Финансовый" xfId="48" builtinId="3"/>
    <cellStyle name="Финансовый [0]" xfId="49" builtinId="6"/>
    <cellStyle name="Хороший" xfId="50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view="pageBreakPreview" topLeftCell="A150" zoomScale="88" workbookViewId="0">
      <selection activeCell="B46" activeCellId="0" sqref="B46"/>
    </sheetView>
  </sheetViews>
  <sheetFormatPr baseColWidth="8" defaultColWidth="8.8554700000000004" defaultRowHeight="16.5" customHeight="1"/>
  <cols>
    <col customWidth="1" min="1" max="1" style="1" width="7.7109399999999999"/>
    <col customWidth="1" min="2" max="2" style="1" width="88"/>
    <col customWidth="1" min="3" max="3" style="1" width="15.425800000000001"/>
    <col customWidth="1" min="4" max="4" style="1" width="13.140599999999999"/>
    <col customWidth="1" min="5" max="5" style="1" width="14.140599999999999"/>
    <col customWidth="1" min="6" max="257" style="1" width="8.8554700000000004"/>
  </cols>
  <sheetData>
    <row r="1" ht="16.5">
      <c r="C1" s="2" t="s">
        <v>0</v>
      </c>
      <c r="D1" s="3"/>
      <c r="E1" s="3"/>
    </row>
    <row r="2" ht="16.5">
      <c r="C2" s="2"/>
      <c r="D2" s="3"/>
      <c r="E2" s="3"/>
    </row>
    <row r="3" ht="16.5">
      <c r="A3" s="4"/>
      <c r="B3" s="4"/>
      <c r="C3" s="2" t="s">
        <v>1</v>
      </c>
      <c r="D3" s="3"/>
      <c r="E3" s="3"/>
      <c r="F3" s="1"/>
    </row>
    <row r="4" ht="16.5">
      <c r="A4" s="4"/>
      <c r="B4" s="4"/>
      <c r="C4" s="2" t="s">
        <v>2</v>
      </c>
      <c r="D4" s="2"/>
      <c r="E4" s="2"/>
      <c r="F4" s="1"/>
    </row>
    <row r="5" ht="16.5">
      <c r="A5" s="4"/>
      <c r="B5" s="4"/>
      <c r="C5" s="2" t="s">
        <v>3</v>
      </c>
      <c r="D5" s="2"/>
      <c r="E5" s="2"/>
      <c r="F5" s="1"/>
    </row>
    <row r="6" ht="16.5" hidden="1">
      <c r="A6" s="4"/>
      <c r="B6" s="4"/>
      <c r="C6" s="2"/>
      <c r="D6" s="2"/>
      <c r="E6" s="2"/>
      <c r="F6" s="1"/>
    </row>
    <row r="7" ht="21" customHeight="1">
      <c r="A7" s="4"/>
      <c r="B7" s="4"/>
      <c r="C7" s="2" t="s">
        <v>4</v>
      </c>
      <c r="D7" s="2"/>
      <c r="E7" s="2"/>
      <c r="F7" s="1"/>
    </row>
    <row r="8" ht="18">
      <c r="A8" s="5" t="s">
        <v>5</v>
      </c>
      <c r="B8" s="6"/>
      <c r="C8" s="6"/>
      <c r="D8" s="6"/>
      <c r="E8" s="6"/>
      <c r="F8" s="1"/>
    </row>
    <row r="9" ht="19.5" customHeight="1">
      <c r="A9" s="5" t="s">
        <v>6</v>
      </c>
      <c r="B9" s="7"/>
      <c r="C9" s="7"/>
      <c r="D9" s="7"/>
      <c r="E9" s="7"/>
      <c r="F9" s="1"/>
    </row>
    <row r="10" ht="18.75" customHeight="1">
      <c r="A10" s="5"/>
      <c r="B10" s="5" t="s">
        <v>7</v>
      </c>
      <c r="C10" s="5"/>
      <c r="D10" s="5"/>
      <c r="E10" s="5"/>
      <c r="F10" s="1"/>
    </row>
    <row r="11" ht="4.5" customHeight="1">
      <c r="A11" s="8"/>
      <c r="F11" s="1"/>
    </row>
    <row r="12" ht="13.5" customHeight="1">
      <c r="A12" s="9"/>
      <c r="B12" s="8"/>
      <c r="C12" s="9"/>
      <c r="D12" s="10" t="s">
        <v>8</v>
      </c>
      <c r="E12" s="10"/>
      <c r="F12" s="1"/>
    </row>
    <row r="13" ht="32.25" customHeight="1">
      <c r="A13" s="11"/>
      <c r="B13" s="12" t="s">
        <v>9</v>
      </c>
      <c r="C13" s="12" t="s">
        <v>10</v>
      </c>
      <c r="D13" s="12" t="s">
        <v>11</v>
      </c>
      <c r="E13" s="12" t="s">
        <v>12</v>
      </c>
    </row>
    <row r="14" ht="7.5" customHeight="1">
      <c r="A14" s="13"/>
      <c r="B14" s="14"/>
      <c r="C14" s="14"/>
      <c r="D14" s="14"/>
      <c r="E14" s="14"/>
    </row>
    <row r="15" ht="13.15" customHeight="1">
      <c r="A15" s="13"/>
      <c r="B15" s="14"/>
      <c r="C15" s="14"/>
      <c r="D15" s="14"/>
      <c r="E15" s="14"/>
    </row>
    <row r="16" ht="2.25" hidden="1" customHeight="1">
      <c r="A16" s="13"/>
      <c r="B16" s="14"/>
      <c r="C16" s="14"/>
      <c r="D16" s="14"/>
      <c r="E16" s="14"/>
    </row>
    <row r="17" ht="12.75" hidden="1" customHeight="1">
      <c r="A17" s="15"/>
      <c r="B17" s="16"/>
      <c r="C17" s="16"/>
      <c r="D17" s="16"/>
      <c r="E17" s="16"/>
    </row>
    <row r="18" ht="16.5" customHeight="1">
      <c r="A18" s="17">
        <v>1</v>
      </c>
      <c r="B18" s="18">
        <v>2</v>
      </c>
      <c r="C18" s="18">
        <v>3</v>
      </c>
      <c r="D18" s="18">
        <v>4</v>
      </c>
      <c r="E18" s="18">
        <v>5</v>
      </c>
    </row>
    <row r="19" ht="17.25" customHeight="1">
      <c r="A19" s="19"/>
      <c r="B19" s="20" t="s">
        <v>13</v>
      </c>
      <c r="C19" s="18"/>
      <c r="D19" s="18"/>
      <c r="E19" s="18"/>
    </row>
    <row r="20" ht="19.5" customHeight="1">
      <c r="A20" s="19"/>
      <c r="B20" s="20" t="s">
        <v>14</v>
      </c>
      <c r="C20" s="21">
        <f>C21+C24+C26+C32+C36+C37+C25</f>
        <v>899843</v>
      </c>
      <c r="D20" s="21">
        <f>D21+D24+D26+D32+D36+D37+D25</f>
        <v>401985</v>
      </c>
      <c r="E20" s="22">
        <f t="shared" ref="E20:E83" si="0">(D20/C20)*100%</f>
        <v>0.44672792920542803</v>
      </c>
    </row>
    <row r="21" ht="21" customHeight="1">
      <c r="A21" s="19"/>
      <c r="B21" s="23" t="s">
        <v>15</v>
      </c>
      <c r="C21" s="21">
        <f>C23</f>
        <v>473783</v>
      </c>
      <c r="D21" s="21">
        <f>D23</f>
        <v>196496</v>
      </c>
      <c r="E21" s="22">
        <f t="shared" si="0"/>
        <v>0.41473839289294889</v>
      </c>
    </row>
    <row r="22" ht="16.5">
      <c r="A22" s="19"/>
      <c r="B22" s="18" t="s">
        <v>16</v>
      </c>
      <c r="C22" s="24"/>
      <c r="D22" s="24"/>
      <c r="E22" s="25"/>
    </row>
    <row r="23" ht="21.600000000000001" customHeight="1">
      <c r="A23" s="19"/>
      <c r="B23" s="26" t="s">
        <v>17</v>
      </c>
      <c r="C23" s="24">
        <v>473783</v>
      </c>
      <c r="D23" s="24">
        <v>196496</v>
      </c>
      <c r="E23" s="25">
        <f t="shared" si="0"/>
        <v>0.41473839289294889</v>
      </c>
    </row>
    <row r="24" ht="39" customHeight="1">
      <c r="A24" s="19"/>
      <c r="B24" s="27" t="s">
        <v>18</v>
      </c>
      <c r="C24" s="21">
        <v>36407</v>
      </c>
      <c r="D24" s="21">
        <v>14771</v>
      </c>
      <c r="E24" s="22">
        <f t="shared" si="0"/>
        <v>0.40571868047353532</v>
      </c>
    </row>
    <row r="25" ht="23.25" customHeight="1">
      <c r="A25" s="19"/>
      <c r="B25" s="28" t="s">
        <v>19</v>
      </c>
      <c r="C25" s="21">
        <v>3165</v>
      </c>
      <c r="D25" s="21">
        <v>648</v>
      </c>
      <c r="E25" s="22">
        <f t="shared" si="0"/>
        <v>0.204739336492891</v>
      </c>
    </row>
    <row r="26" ht="24" customHeight="1">
      <c r="A26" s="19"/>
      <c r="B26" s="29" t="s">
        <v>20</v>
      </c>
      <c r="C26" s="21">
        <f>C28+C29+C30+C31</f>
        <v>212343</v>
      </c>
      <c r="D26" s="21">
        <f>D28+D29+D30+D31</f>
        <v>128214</v>
      </c>
      <c r="E26" s="22">
        <f t="shared" si="0"/>
        <v>0.60380610615843233</v>
      </c>
    </row>
    <row r="27" ht="18.75" customHeight="1">
      <c r="A27" s="19"/>
      <c r="B27" s="30" t="s">
        <v>16</v>
      </c>
      <c r="C27" s="24"/>
      <c r="D27" s="24"/>
      <c r="E27" s="25"/>
    </row>
    <row r="28" ht="34.899999999999999" customHeight="1">
      <c r="A28" s="19"/>
      <c r="B28" s="31" t="s">
        <v>21</v>
      </c>
      <c r="C28" s="24">
        <v>166926</v>
      </c>
      <c r="D28" s="24">
        <v>95894</v>
      </c>
      <c r="E28" s="25">
        <f t="shared" si="0"/>
        <v>0.57447012448629931</v>
      </c>
    </row>
    <row r="29" ht="23.25" customHeight="1">
      <c r="A29" s="19"/>
      <c r="B29" s="31" t="s">
        <v>22</v>
      </c>
      <c r="C29" s="24">
        <v>0</v>
      </c>
      <c r="D29" s="24">
        <v>65</v>
      </c>
      <c r="E29" s="25"/>
    </row>
    <row r="30" ht="21" customHeight="1">
      <c r="A30" s="19"/>
      <c r="B30" s="31" t="s">
        <v>23</v>
      </c>
      <c r="C30" s="24">
        <v>37</v>
      </c>
      <c r="D30" s="24">
        <v>37</v>
      </c>
      <c r="E30" s="25">
        <f t="shared" si="0"/>
        <v>1</v>
      </c>
    </row>
    <row r="31" ht="21.75" customHeight="1">
      <c r="A31" s="19"/>
      <c r="B31" s="31" t="s">
        <v>24</v>
      </c>
      <c r="C31" s="24">
        <v>45380</v>
      </c>
      <c r="D31" s="24">
        <v>32218</v>
      </c>
      <c r="E31" s="25">
        <f t="shared" si="0"/>
        <v>0.70996033494931687</v>
      </c>
    </row>
    <row r="32" ht="22.5" customHeight="1">
      <c r="A32" s="19"/>
      <c r="B32" s="32" t="s">
        <v>25</v>
      </c>
      <c r="C32" s="21">
        <f>C34+C35</f>
        <v>101010</v>
      </c>
      <c r="D32" s="21">
        <f>D34+D35</f>
        <v>25232</v>
      </c>
      <c r="E32" s="22">
        <f t="shared" si="0"/>
        <v>0.24979704979704981</v>
      </c>
    </row>
    <row r="33" ht="22.149999999999999" customHeight="1">
      <c r="A33" s="19"/>
      <c r="B33" s="18" t="s">
        <v>16</v>
      </c>
      <c r="C33" s="24"/>
      <c r="D33" s="24"/>
      <c r="E33" s="22"/>
    </row>
    <row r="34" ht="23.25" customHeight="1">
      <c r="A34" s="19"/>
      <c r="B34" s="33" t="s">
        <v>26</v>
      </c>
      <c r="C34" s="24">
        <v>50303</v>
      </c>
      <c r="D34" s="24">
        <v>3956</v>
      </c>
      <c r="E34" s="25">
        <f t="shared" si="0"/>
        <v>0.078643420869530647</v>
      </c>
    </row>
    <row r="35" ht="22.149999999999999" customHeight="1">
      <c r="A35" s="19"/>
      <c r="B35" s="26" t="s">
        <v>27</v>
      </c>
      <c r="C35" s="24">
        <v>50707</v>
      </c>
      <c r="D35" s="24">
        <v>21276</v>
      </c>
      <c r="E35" s="25">
        <f t="shared" si="0"/>
        <v>0.41958703926479579</v>
      </c>
    </row>
    <row r="36" ht="22.149999999999999" customHeight="1">
      <c r="A36" s="19"/>
      <c r="B36" s="28" t="s">
        <v>28</v>
      </c>
      <c r="C36" s="21">
        <v>6000</v>
      </c>
      <c r="D36" s="21">
        <v>1966</v>
      </c>
      <c r="E36" s="22">
        <f t="shared" si="0"/>
        <v>0.32766666666666666</v>
      </c>
    </row>
    <row r="37" ht="25.149999999999999" customHeight="1">
      <c r="A37" s="19"/>
      <c r="B37" s="32" t="s">
        <v>29</v>
      </c>
      <c r="C37" s="21">
        <v>67135</v>
      </c>
      <c r="D37" s="21">
        <v>34658</v>
      </c>
      <c r="E37" s="22">
        <f t="shared" si="0"/>
        <v>0.51624339018395771</v>
      </c>
    </row>
    <row r="38" ht="21.75" customHeight="1">
      <c r="A38" s="19"/>
      <c r="B38" s="34" t="s">
        <v>30</v>
      </c>
      <c r="C38" s="21">
        <f>C39+C48+C51+C52+C53+C54</f>
        <v>97502</v>
      </c>
      <c r="D38" s="21">
        <f>D39+D48+D51+D52+D53+D54</f>
        <v>58636</v>
      </c>
      <c r="E38" s="22">
        <f t="shared" si="0"/>
        <v>0.60138253574285661</v>
      </c>
    </row>
    <row r="39" ht="41.450000000000003" customHeight="1">
      <c r="A39" s="19"/>
      <c r="B39" s="35" t="s">
        <v>31</v>
      </c>
      <c r="C39" s="21">
        <f>C41+C42+C43+C44+C45+C46+C47</f>
        <v>70750</v>
      </c>
      <c r="D39" s="21">
        <f>D41+D42+D43+D44+D45+D46+D47</f>
        <v>39255</v>
      </c>
      <c r="E39" s="22">
        <f t="shared" si="0"/>
        <v>0.55484098939929327</v>
      </c>
    </row>
    <row r="40" ht="24" customHeight="1">
      <c r="A40" s="19"/>
      <c r="B40" s="36" t="s">
        <v>16</v>
      </c>
      <c r="C40" s="24"/>
      <c r="D40" s="24"/>
      <c r="E40" s="22"/>
    </row>
    <row r="41" ht="72" customHeight="1">
      <c r="A41" s="19"/>
      <c r="B41" s="37" t="s">
        <v>32</v>
      </c>
      <c r="C41" s="24">
        <v>58000</v>
      </c>
      <c r="D41" s="24">
        <v>31375</v>
      </c>
      <c r="E41" s="25">
        <f t="shared" si="0"/>
        <v>0.54094827586206895</v>
      </c>
    </row>
    <row r="42" ht="75.599999999999994" customHeight="1">
      <c r="A42" s="19"/>
      <c r="B42" s="37" t="s">
        <v>33</v>
      </c>
      <c r="C42" s="24">
        <v>3500</v>
      </c>
      <c r="D42" s="24">
        <v>2417</v>
      </c>
      <c r="E42" s="25">
        <f t="shared" si="0"/>
        <v>0.69057142857142861</v>
      </c>
    </row>
    <row r="43" ht="76.5" hidden="1" customHeight="1">
      <c r="A43" s="19"/>
      <c r="B43" s="38"/>
      <c r="C43" s="24"/>
      <c r="D43" s="24"/>
      <c r="E43" s="25"/>
    </row>
    <row r="44" ht="36" customHeight="1">
      <c r="A44" s="19"/>
      <c r="B44" s="31" t="s">
        <v>34</v>
      </c>
      <c r="C44" s="24">
        <v>2000</v>
      </c>
      <c r="D44" s="24">
        <v>1250</v>
      </c>
      <c r="E44" s="25">
        <f t="shared" si="0"/>
        <v>0.625</v>
      </c>
    </row>
    <row r="45" ht="56.25" hidden="1" customHeight="1">
      <c r="A45" s="19"/>
      <c r="B45" s="31" t="s">
        <v>35</v>
      </c>
      <c r="C45" s="24"/>
      <c r="D45" s="24"/>
      <c r="E45" s="25"/>
    </row>
    <row r="46" ht="75" customHeight="1">
      <c r="A46" s="19"/>
      <c r="B46" s="31" t="s">
        <v>36</v>
      </c>
      <c r="C46" s="24">
        <v>1750</v>
      </c>
      <c r="D46" s="24">
        <v>1044</v>
      </c>
      <c r="E46" s="25">
        <f t="shared" si="0"/>
        <v>0.59657142857142853</v>
      </c>
    </row>
    <row r="47" ht="87.75" customHeight="1">
      <c r="A47" s="19"/>
      <c r="B47" s="37" t="s">
        <v>37</v>
      </c>
      <c r="C47" s="24">
        <v>5500</v>
      </c>
      <c r="D47" s="24">
        <v>3169</v>
      </c>
      <c r="E47" s="25">
        <f t="shared" si="0"/>
        <v>0.57618181818181813</v>
      </c>
    </row>
    <row r="48" ht="27.75" customHeight="1">
      <c r="A48" s="19"/>
      <c r="B48" s="28" t="s">
        <v>38</v>
      </c>
      <c r="C48" s="21">
        <v>811</v>
      </c>
      <c r="D48" s="21">
        <v>804</v>
      </c>
      <c r="E48" s="22">
        <f t="shared" si="0"/>
        <v>0.99136868064118377</v>
      </c>
    </row>
    <row r="49" ht="21" hidden="1" customHeight="1">
      <c r="A49" s="19"/>
      <c r="B49" s="30"/>
      <c r="C49" s="24"/>
      <c r="D49" s="24"/>
      <c r="E49" s="25"/>
    </row>
    <row r="50" ht="24.75" hidden="1" customHeight="1">
      <c r="A50" s="19"/>
      <c r="B50" s="26"/>
      <c r="C50" s="24"/>
      <c r="D50" s="24"/>
      <c r="E50" s="25"/>
    </row>
    <row r="51" ht="40.899999999999999" customHeight="1">
      <c r="A51" s="19"/>
      <c r="B51" s="28" t="s">
        <v>39</v>
      </c>
      <c r="C51" s="21">
        <v>14296</v>
      </c>
      <c r="D51" s="21">
        <v>7752</v>
      </c>
      <c r="E51" s="22">
        <f t="shared" si="0"/>
        <v>0.5422495803021824</v>
      </c>
    </row>
    <row r="52" ht="39" customHeight="1">
      <c r="A52" s="19"/>
      <c r="B52" s="35" t="s">
        <v>40</v>
      </c>
      <c r="C52" s="21">
        <v>7700</v>
      </c>
      <c r="D52" s="21">
        <v>7847</v>
      </c>
      <c r="E52" s="22">
        <f t="shared" si="0"/>
        <v>1.019090909090909</v>
      </c>
    </row>
    <row r="53" ht="22.899999999999999" customHeight="1">
      <c r="A53" s="19"/>
      <c r="B53" s="35" t="s">
        <v>41</v>
      </c>
      <c r="C53" s="21">
        <v>3945</v>
      </c>
      <c r="D53" s="21">
        <v>2917</v>
      </c>
      <c r="E53" s="22">
        <f t="shared" si="0"/>
        <v>0.73941698352344742</v>
      </c>
    </row>
    <row r="54" ht="25.149999999999999" customHeight="1">
      <c r="A54" s="19"/>
      <c r="B54" s="35" t="s">
        <v>42</v>
      </c>
      <c r="C54" s="21">
        <f>C56+C57</f>
        <v>0</v>
      </c>
      <c r="D54" s="21">
        <f>D56+D57</f>
        <v>61</v>
      </c>
      <c r="E54" s="25"/>
    </row>
    <row r="55" ht="21.600000000000001" customHeight="1">
      <c r="A55" s="19"/>
      <c r="B55" s="36" t="s">
        <v>16</v>
      </c>
      <c r="C55" s="21"/>
      <c r="D55" s="21"/>
      <c r="E55" s="25"/>
    </row>
    <row r="56" ht="20.449999999999999" customHeight="1">
      <c r="A56" s="19"/>
      <c r="B56" s="31" t="s">
        <v>43</v>
      </c>
      <c r="C56" s="21"/>
      <c r="D56" s="24">
        <v>61</v>
      </c>
      <c r="E56" s="25"/>
    </row>
    <row r="57" ht="23.25" hidden="1" customHeight="1">
      <c r="A57" s="19"/>
      <c r="B57" s="26" t="s">
        <v>44</v>
      </c>
      <c r="C57" s="24">
        <v>0</v>
      </c>
      <c r="D57" s="24"/>
      <c r="E57" s="25"/>
    </row>
    <row r="58" ht="23.25" customHeight="1">
      <c r="A58" s="19"/>
      <c r="B58" s="32" t="s">
        <v>45</v>
      </c>
      <c r="C58" s="21">
        <f>C38+C20</f>
        <v>997345</v>
      </c>
      <c r="D58" s="21">
        <f>D38+D20</f>
        <v>460621</v>
      </c>
      <c r="E58" s="22">
        <f t="shared" si="0"/>
        <v>0.46184720432748949</v>
      </c>
    </row>
    <row r="59" ht="21.600000000000001" hidden="1" customHeight="1">
      <c r="A59" s="19"/>
      <c r="B59" s="39" t="s">
        <v>44</v>
      </c>
      <c r="C59" s="21">
        <v>0</v>
      </c>
      <c r="D59" s="21">
        <v>0</v>
      </c>
      <c r="E59" s="22">
        <v>0</v>
      </c>
    </row>
    <row r="60" ht="21.600000000000001" customHeight="1">
      <c r="A60" s="19"/>
      <c r="B60" s="23" t="s">
        <v>46</v>
      </c>
      <c r="C60" s="21">
        <f>SUM(C62:C91)</f>
        <v>1785396</v>
      </c>
      <c r="D60" s="21">
        <f>SUM(D62:D91)</f>
        <v>845848</v>
      </c>
      <c r="E60" s="22">
        <f t="shared" si="0"/>
        <v>0.47375932286170686</v>
      </c>
    </row>
    <row r="61" ht="21.600000000000001" customHeight="1">
      <c r="A61" s="19"/>
      <c r="B61" s="18" t="s">
        <v>16</v>
      </c>
      <c r="C61" s="18"/>
      <c r="D61" s="18"/>
      <c r="E61" s="22"/>
    </row>
    <row r="62" ht="26.449999999999999" customHeight="1">
      <c r="A62" s="19"/>
      <c r="B62" s="37" t="s">
        <v>47</v>
      </c>
      <c r="C62" s="24">
        <v>99999</v>
      </c>
      <c r="D62" s="24">
        <v>60000</v>
      </c>
      <c r="E62" s="25">
        <f t="shared" si="0"/>
        <v>0.6000060000600006</v>
      </c>
    </row>
    <row r="63" ht="26.449999999999999" customHeight="1">
      <c r="A63" s="19"/>
      <c r="B63" s="37" t="s">
        <v>48</v>
      </c>
      <c r="C63" s="24">
        <v>14171</v>
      </c>
      <c r="D63" s="24">
        <v>14171</v>
      </c>
      <c r="E63" s="25">
        <f t="shared" si="0"/>
        <v>1</v>
      </c>
    </row>
    <row r="64" ht="42.600000000000001" customHeight="1">
      <c r="A64" s="19"/>
      <c r="B64" s="37" t="s">
        <v>49</v>
      </c>
      <c r="C64" s="40">
        <v>111290</v>
      </c>
      <c r="D64" s="24"/>
      <c r="E64" s="25"/>
    </row>
    <row r="65" ht="56.25" customHeight="1">
      <c r="A65" s="19"/>
      <c r="B65" s="41" t="s">
        <v>50</v>
      </c>
      <c r="C65" s="40">
        <v>13089</v>
      </c>
      <c r="D65" s="24"/>
      <c r="E65" s="25"/>
    </row>
    <row r="66" ht="24.75" customHeight="1">
      <c r="A66" s="19"/>
      <c r="B66" s="41" t="s">
        <v>51</v>
      </c>
      <c r="C66" s="40">
        <v>13163</v>
      </c>
      <c r="D66" s="24">
        <v>1777</v>
      </c>
      <c r="E66" s="25">
        <f t="shared" si="0"/>
        <v>0.13499962014738282</v>
      </c>
    </row>
    <row r="67" ht="43.149999999999999" customHeight="1">
      <c r="A67" s="19"/>
      <c r="B67" s="41" t="s">
        <v>52</v>
      </c>
      <c r="C67" s="40">
        <v>6000</v>
      </c>
      <c r="D67" s="24"/>
      <c r="E67" s="25"/>
    </row>
    <row r="68" ht="40.5" customHeight="1">
      <c r="A68" s="19"/>
      <c r="B68" s="41" t="s">
        <v>53</v>
      </c>
      <c r="C68" s="40">
        <v>102</v>
      </c>
      <c r="D68" s="24"/>
      <c r="E68" s="25"/>
    </row>
    <row r="69" ht="42" customHeight="1">
      <c r="A69" s="19"/>
      <c r="B69" s="41" t="s">
        <v>54</v>
      </c>
      <c r="C69" s="40">
        <v>15800</v>
      </c>
      <c r="D69" s="24"/>
      <c r="E69" s="25"/>
    </row>
    <row r="70" ht="39.75" customHeight="1">
      <c r="A70" s="19"/>
      <c r="B70" s="41" t="s">
        <v>55</v>
      </c>
      <c r="C70" s="40">
        <v>125254</v>
      </c>
      <c r="D70" s="24">
        <v>59572</v>
      </c>
      <c r="E70" s="25">
        <f t="shared" si="0"/>
        <v>0.47560956137129351</v>
      </c>
    </row>
    <row r="71" ht="55.5" hidden="1" customHeight="1">
      <c r="A71" s="19"/>
      <c r="B71" s="41"/>
      <c r="C71" s="40"/>
      <c r="D71" s="24"/>
      <c r="E71" s="25"/>
    </row>
    <row r="72" ht="27.75" customHeight="1">
      <c r="A72" s="19"/>
      <c r="B72" s="41" t="s">
        <v>56</v>
      </c>
      <c r="C72" s="40">
        <v>17751</v>
      </c>
      <c r="D72" s="24">
        <v>17306</v>
      </c>
      <c r="E72" s="25">
        <f t="shared" si="0"/>
        <v>0.97493098980339132</v>
      </c>
    </row>
    <row r="73" ht="57" customHeight="1">
      <c r="A73" s="19"/>
      <c r="B73" s="41" t="s">
        <v>57</v>
      </c>
      <c r="C73" s="40">
        <v>60453</v>
      </c>
      <c r="D73" s="24">
        <v>31436</v>
      </c>
      <c r="E73" s="25">
        <f t="shared" si="0"/>
        <v>0.52000727838155258</v>
      </c>
    </row>
    <row r="74" ht="40.5" customHeight="1">
      <c r="A74" s="19"/>
      <c r="B74" s="42" t="s">
        <v>58</v>
      </c>
      <c r="C74" s="40">
        <v>12108</v>
      </c>
      <c r="D74" s="24">
        <v>6320</v>
      </c>
      <c r="E74" s="25">
        <f t="shared" si="0"/>
        <v>0.52196894615130496</v>
      </c>
    </row>
    <row r="75" ht="60" customHeight="1">
      <c r="A75" s="19"/>
      <c r="B75" s="42" t="s">
        <v>59</v>
      </c>
      <c r="C75" s="40">
        <v>1122</v>
      </c>
      <c r="D75" s="24">
        <v>684</v>
      </c>
      <c r="E75" s="25">
        <f t="shared" si="0"/>
        <v>0.60962566844919786</v>
      </c>
    </row>
    <row r="76" ht="39.75" customHeight="1">
      <c r="A76" s="19"/>
      <c r="B76" s="42" t="s">
        <v>60</v>
      </c>
      <c r="C76" s="40">
        <v>9173</v>
      </c>
      <c r="D76" s="24">
        <v>4787</v>
      </c>
      <c r="E76" s="25">
        <f t="shared" si="0"/>
        <v>0.52185762564046656</v>
      </c>
    </row>
    <row r="77" ht="37.5" customHeight="1">
      <c r="A77" s="19"/>
      <c r="B77" s="42" t="s">
        <v>61</v>
      </c>
      <c r="C77" s="40">
        <v>165324</v>
      </c>
      <c r="D77" s="24"/>
      <c r="E77" s="25"/>
    </row>
    <row r="78" ht="42.600000000000001" customHeight="1">
      <c r="A78" s="19"/>
      <c r="B78" s="41" t="s">
        <v>62</v>
      </c>
      <c r="C78" s="40">
        <v>71500</v>
      </c>
      <c r="D78" s="24">
        <v>44519</v>
      </c>
      <c r="E78" s="25">
        <f t="shared" si="0"/>
        <v>0.62264335664335668</v>
      </c>
    </row>
    <row r="79" ht="59.25" customHeight="1">
      <c r="A79" s="19"/>
      <c r="B79" s="37" t="s">
        <v>63</v>
      </c>
      <c r="C79" s="40">
        <v>15</v>
      </c>
      <c r="D79" s="24"/>
      <c r="E79" s="25"/>
    </row>
    <row r="80" ht="37.899999999999999" customHeight="1">
      <c r="A80" s="19"/>
      <c r="B80" s="31" t="s">
        <v>64</v>
      </c>
      <c r="C80" s="24">
        <v>480</v>
      </c>
      <c r="D80" s="24">
        <v>473</v>
      </c>
      <c r="E80" s="25">
        <f t="shared" si="0"/>
        <v>0.98541666666666672</v>
      </c>
    </row>
    <row r="81" ht="57" customHeight="1">
      <c r="A81" s="19"/>
      <c r="B81" s="31" t="s">
        <v>65</v>
      </c>
      <c r="C81" s="24">
        <v>10</v>
      </c>
      <c r="D81" s="24">
        <v>10</v>
      </c>
      <c r="E81" s="25">
        <f t="shared" si="0"/>
        <v>1</v>
      </c>
    </row>
    <row r="82" ht="63" customHeight="1">
      <c r="A82" s="19"/>
      <c r="B82" s="31" t="s">
        <v>66</v>
      </c>
      <c r="C82" s="24">
        <v>3888</v>
      </c>
      <c r="D82" s="24">
        <v>1760</v>
      </c>
      <c r="E82" s="25">
        <f t="shared" si="0"/>
        <v>0.45267489711934156</v>
      </c>
    </row>
    <row r="83" ht="42" customHeight="1">
      <c r="A83" s="19"/>
      <c r="B83" s="31" t="s">
        <v>67</v>
      </c>
      <c r="C83" s="18">
        <v>403</v>
      </c>
      <c r="D83" s="24">
        <v>191</v>
      </c>
      <c r="E83" s="25">
        <f t="shared" si="0"/>
        <v>0.47394540942928037</v>
      </c>
    </row>
    <row r="84" ht="56.25" customHeight="1">
      <c r="A84" s="19"/>
      <c r="B84" s="31" t="s">
        <v>68</v>
      </c>
      <c r="C84" s="18">
        <v>26</v>
      </c>
      <c r="D84" s="18"/>
      <c r="E84" s="25"/>
    </row>
    <row r="85" ht="56.25" customHeight="1">
      <c r="A85" s="19"/>
      <c r="B85" s="31" t="s">
        <v>69</v>
      </c>
      <c r="C85" s="18">
        <v>6973</v>
      </c>
      <c r="D85" s="18">
        <v>6718</v>
      </c>
      <c r="E85" s="25">
        <f t="shared" ref="E84:E97" si="1">(D85/C85)*100%</f>
        <v>0.96343037430087475</v>
      </c>
    </row>
    <row r="86" ht="33.600000000000001" customHeight="1">
      <c r="A86" s="19"/>
      <c r="B86" s="31" t="s">
        <v>70</v>
      </c>
      <c r="C86" s="24">
        <v>624840</v>
      </c>
      <c r="D86" s="24">
        <v>372262</v>
      </c>
      <c r="E86" s="25">
        <f t="shared" si="1"/>
        <v>0.59577171755969527</v>
      </c>
    </row>
    <row r="87" ht="30" customHeight="1">
      <c r="A87" s="43"/>
      <c r="B87" s="31" t="s">
        <v>71</v>
      </c>
      <c r="C87" s="24">
        <v>352377</v>
      </c>
      <c r="D87" s="24">
        <v>198299</v>
      </c>
      <c r="E87" s="25">
        <f t="shared" si="1"/>
        <v>0.56274671729426151</v>
      </c>
    </row>
    <row r="88" ht="45.600000000000001" customHeight="1">
      <c r="A88" s="43"/>
      <c r="B88" s="31" t="s">
        <v>72</v>
      </c>
      <c r="C88" s="24">
        <v>46274</v>
      </c>
      <c r="D88" s="24">
        <v>18537</v>
      </c>
      <c r="E88" s="25">
        <f t="shared" si="1"/>
        <v>0.40059212516748066</v>
      </c>
    </row>
    <row r="89" ht="60" customHeight="1">
      <c r="A89" s="43"/>
      <c r="B89" s="31" t="s">
        <v>73</v>
      </c>
      <c r="C89" s="24">
        <v>8698</v>
      </c>
      <c r="D89" s="24">
        <v>4544</v>
      </c>
      <c r="E89" s="25">
        <f t="shared" si="1"/>
        <v>0.52241894688434121</v>
      </c>
    </row>
    <row r="90" ht="109.15000000000001" customHeight="1">
      <c r="A90" s="43"/>
      <c r="B90" s="37" t="s">
        <v>74</v>
      </c>
      <c r="C90" s="24">
        <v>1914</v>
      </c>
      <c r="D90" s="24">
        <v>1914</v>
      </c>
      <c r="E90" s="25">
        <f t="shared" si="1"/>
        <v>1</v>
      </c>
    </row>
    <row r="91" ht="24.75" customHeight="1">
      <c r="A91" s="43"/>
      <c r="B91" s="31" t="s">
        <v>75</v>
      </c>
      <c r="C91" s="24">
        <f>C93+C92+C94</f>
        <v>3199</v>
      </c>
      <c r="D91" s="24">
        <f>D93+D92+D94</f>
        <v>568</v>
      </c>
      <c r="E91" s="25">
        <f t="shared" si="1"/>
        <v>0.17755548608940294</v>
      </c>
    </row>
    <row r="92" ht="78" customHeight="1">
      <c r="A92" s="43"/>
      <c r="B92" s="31" t="s">
        <v>76</v>
      </c>
      <c r="C92" s="24">
        <v>449</v>
      </c>
      <c r="D92" s="24">
        <v>339</v>
      </c>
      <c r="E92" s="25">
        <f t="shared" si="1"/>
        <v>0.75501113585746105</v>
      </c>
    </row>
    <row r="93" ht="74.450000000000003" customHeight="1">
      <c r="A93" s="43"/>
      <c r="B93" s="31" t="s">
        <v>77</v>
      </c>
      <c r="C93" s="24">
        <v>2750</v>
      </c>
      <c r="D93" s="24">
        <v>19</v>
      </c>
      <c r="E93" s="25">
        <f t="shared" si="1"/>
        <v>0.006909090909090909</v>
      </c>
    </row>
    <row r="94" ht="43.5" customHeight="1">
      <c r="A94" s="43"/>
      <c r="B94" s="31" t="s">
        <v>78</v>
      </c>
      <c r="C94" s="24"/>
      <c r="D94" s="24">
        <v>210</v>
      </c>
      <c r="E94" s="25"/>
    </row>
    <row r="95" ht="24" customHeight="1">
      <c r="A95" s="43"/>
      <c r="B95" s="35" t="s">
        <v>79</v>
      </c>
      <c r="C95" s="21">
        <v>16000</v>
      </c>
      <c r="D95" s="21">
        <v>8354</v>
      </c>
      <c r="E95" s="22">
        <f t="shared" si="1"/>
        <v>0.52212499999999995</v>
      </c>
    </row>
    <row r="96" ht="57" customHeight="1">
      <c r="A96" s="43"/>
      <c r="B96" s="35" t="s">
        <v>80</v>
      </c>
      <c r="C96" s="21">
        <v>-495</v>
      </c>
      <c r="D96" s="21">
        <v>-846</v>
      </c>
      <c r="E96" s="22">
        <f t="shared" si="1"/>
        <v>1.709090909090909</v>
      </c>
    </row>
    <row r="97" ht="21" customHeight="1">
      <c r="A97" s="43"/>
      <c r="B97" s="35" t="s">
        <v>81</v>
      </c>
      <c r="C97" s="21">
        <f>C96+C95+C60+C58</f>
        <v>2798246</v>
      </c>
      <c r="D97" s="21">
        <f>D96+D95+D60+D58</f>
        <v>1313977</v>
      </c>
      <c r="E97" s="22">
        <f t="shared" si="1"/>
        <v>0.46957165309983467</v>
      </c>
    </row>
    <row r="98" ht="18.600000000000001" customHeight="1">
      <c r="A98" s="43"/>
      <c r="B98" s="20" t="s">
        <v>82</v>
      </c>
      <c r="C98" s="44"/>
      <c r="D98" s="44"/>
      <c r="E98" s="22"/>
    </row>
    <row r="99" ht="22.5" customHeight="1">
      <c r="A99" s="45" t="s">
        <v>83</v>
      </c>
      <c r="B99" s="32" t="s">
        <v>84</v>
      </c>
      <c r="C99" s="44">
        <f>C101+C102+C104+C106+C107+C103+C100+C105</f>
        <v>137166</v>
      </c>
      <c r="D99" s="44">
        <f>D101+D102+D104+D106+D107+D103+D100+D105</f>
        <v>65499</v>
      </c>
      <c r="E99" s="22">
        <f>D99/C99*100%</f>
        <v>0.47751629412536634</v>
      </c>
    </row>
    <row r="100" ht="38.25" customHeight="1">
      <c r="A100" s="46" t="s">
        <v>85</v>
      </c>
      <c r="B100" s="37" t="s">
        <v>86</v>
      </c>
      <c r="C100" s="47">
        <v>3571</v>
      </c>
      <c r="D100" s="47">
        <v>1985</v>
      </c>
      <c r="E100" s="25">
        <f>D100/C100*100%</f>
        <v>0.55586670400448057</v>
      </c>
    </row>
    <row r="101" ht="42.75" customHeight="1">
      <c r="A101" s="46" t="s">
        <v>87</v>
      </c>
      <c r="B101" s="37" t="s">
        <v>88</v>
      </c>
      <c r="C101" s="47">
        <v>2285</v>
      </c>
      <c r="D101" s="24">
        <v>1018</v>
      </c>
      <c r="E101" s="25">
        <f t="shared" ref="E101:E146" si="2">(D101/C101)*100%</f>
        <v>0.44551422319474837</v>
      </c>
    </row>
    <row r="102" ht="53.450000000000003" customHeight="1">
      <c r="A102" s="46" t="s">
        <v>89</v>
      </c>
      <c r="B102" s="37" t="s">
        <v>90</v>
      </c>
      <c r="C102" s="47">
        <v>69503</v>
      </c>
      <c r="D102" s="24">
        <v>31688</v>
      </c>
      <c r="E102" s="25">
        <f t="shared" si="2"/>
        <v>0.45592276592377307</v>
      </c>
    </row>
    <row r="103" ht="24" customHeight="1">
      <c r="A103" s="46" t="s">
        <v>91</v>
      </c>
      <c r="B103" s="37" t="s">
        <v>92</v>
      </c>
      <c r="C103" s="47">
        <v>15</v>
      </c>
      <c r="D103" s="24"/>
      <c r="E103" s="25"/>
    </row>
    <row r="104" ht="38.25" customHeight="1">
      <c r="A104" s="46" t="s">
        <v>93</v>
      </c>
      <c r="B104" s="37" t="s">
        <v>94</v>
      </c>
      <c r="C104" s="47">
        <v>18465</v>
      </c>
      <c r="D104" s="24">
        <v>7938</v>
      </c>
      <c r="E104" s="25">
        <f t="shared" si="2"/>
        <v>0.4298943948009748</v>
      </c>
    </row>
    <row r="105" ht="25.5" customHeight="1">
      <c r="A105" s="46" t="s">
        <v>95</v>
      </c>
      <c r="B105" s="37" t="s">
        <v>96</v>
      </c>
      <c r="C105" s="47">
        <v>527</v>
      </c>
      <c r="D105" s="24">
        <v>527</v>
      </c>
      <c r="E105" s="25">
        <f t="shared" si="2"/>
        <v>1</v>
      </c>
    </row>
    <row r="106" ht="24.600000000000001" customHeight="1">
      <c r="A106" s="46" t="s">
        <v>97</v>
      </c>
      <c r="B106" s="37" t="s">
        <v>98</v>
      </c>
      <c r="C106" s="47">
        <v>1322</v>
      </c>
      <c r="D106" s="24"/>
      <c r="E106" s="25"/>
    </row>
    <row r="107" ht="28.149999999999999" customHeight="1">
      <c r="A107" s="46" t="s">
        <v>99</v>
      </c>
      <c r="B107" s="37" t="s">
        <v>100</v>
      </c>
      <c r="C107" s="47">
        <v>41478</v>
      </c>
      <c r="D107" s="24">
        <v>22343</v>
      </c>
      <c r="E107" s="25">
        <f t="shared" si="2"/>
        <v>0.5386711027532668</v>
      </c>
    </row>
    <row r="108" ht="23.449999999999999" customHeight="1">
      <c r="A108" s="45" t="s">
        <v>101</v>
      </c>
      <c r="B108" s="48" t="s">
        <v>102</v>
      </c>
      <c r="C108" s="21">
        <f>SUM(C109:C111)</f>
        <v>38810</v>
      </c>
      <c r="D108" s="21">
        <f>SUM(D109:D111)</f>
        <v>17390</v>
      </c>
      <c r="E108" s="22">
        <f t="shared" si="2"/>
        <v>0.44808039165163616</v>
      </c>
    </row>
    <row r="109" ht="24.600000000000001" hidden="1" customHeight="1">
      <c r="A109" s="49"/>
      <c r="B109" s="37"/>
      <c r="C109" s="24"/>
      <c r="D109" s="24"/>
      <c r="E109" s="25"/>
    </row>
    <row r="110" ht="24" customHeight="1">
      <c r="A110" s="46" t="s">
        <v>103</v>
      </c>
      <c r="B110" s="37" t="s">
        <v>104</v>
      </c>
      <c r="C110" s="47">
        <v>36207</v>
      </c>
      <c r="D110" s="24">
        <v>16315</v>
      </c>
      <c r="E110" s="25">
        <f t="shared" si="2"/>
        <v>0.45060347446626342</v>
      </c>
    </row>
    <row r="111" ht="36.75" customHeight="1">
      <c r="A111" s="46" t="s">
        <v>105</v>
      </c>
      <c r="B111" s="37" t="s">
        <v>106</v>
      </c>
      <c r="C111" s="47">
        <v>2603</v>
      </c>
      <c r="D111" s="24">
        <v>1075</v>
      </c>
      <c r="E111" s="25">
        <f t="shared" si="2"/>
        <v>0.41298501728774489</v>
      </c>
    </row>
    <row r="112" ht="25.899999999999999" customHeight="1">
      <c r="A112" s="45" t="s">
        <v>107</v>
      </c>
      <c r="B112" s="29" t="s">
        <v>108</v>
      </c>
      <c r="C112" s="21">
        <f>SUM(C113:C118)</f>
        <v>319273</v>
      </c>
      <c r="D112" s="21">
        <f>SUM(D113:D118)</f>
        <v>125095</v>
      </c>
      <c r="E112" s="22">
        <f t="shared" si="2"/>
        <v>0.39181202293961592</v>
      </c>
    </row>
    <row r="113" ht="25.149999999999999" customHeight="1">
      <c r="A113" s="49" t="s">
        <v>109</v>
      </c>
      <c r="B113" s="37" t="s">
        <v>110</v>
      </c>
      <c r="C113" s="24">
        <v>3830</v>
      </c>
      <c r="D113" s="24">
        <v>2160</v>
      </c>
      <c r="E113" s="25">
        <f t="shared" si="2"/>
        <v>0.56396866840731075</v>
      </c>
    </row>
    <row r="114" ht="25.149999999999999" customHeight="1">
      <c r="A114" s="49" t="s">
        <v>111</v>
      </c>
      <c r="B114" s="37" t="s">
        <v>112</v>
      </c>
      <c r="C114" s="24">
        <v>480</v>
      </c>
      <c r="D114" s="24">
        <v>473</v>
      </c>
      <c r="E114" s="25">
        <f t="shared" si="2"/>
        <v>0.98541666666666672</v>
      </c>
    </row>
    <row r="115" ht="24" customHeight="1">
      <c r="A115" s="49" t="s">
        <v>113</v>
      </c>
      <c r="B115" s="37" t="s">
        <v>114</v>
      </c>
      <c r="C115" s="24">
        <v>39</v>
      </c>
      <c r="D115" s="24"/>
      <c r="E115" s="25"/>
    </row>
    <row r="116" ht="23.449999999999999" customHeight="1">
      <c r="A116" s="49" t="s">
        <v>115</v>
      </c>
      <c r="B116" s="37" t="s">
        <v>116</v>
      </c>
      <c r="C116" s="24">
        <v>309544</v>
      </c>
      <c r="D116" s="24">
        <v>120818</v>
      </c>
      <c r="E116" s="25">
        <f t="shared" si="2"/>
        <v>0.39030961672653969</v>
      </c>
    </row>
    <row r="117" ht="23.449999999999999" hidden="1" customHeight="1">
      <c r="A117" s="49" t="s">
        <v>117</v>
      </c>
      <c r="B117" s="37" t="s">
        <v>118</v>
      </c>
      <c r="C117" s="24"/>
      <c r="D117" s="24"/>
      <c r="E117" s="25"/>
    </row>
    <row r="118" ht="23.449999999999999" customHeight="1">
      <c r="A118" s="49" t="s">
        <v>119</v>
      </c>
      <c r="B118" s="26" t="s">
        <v>120</v>
      </c>
      <c r="C118" s="24">
        <v>5380</v>
      </c>
      <c r="D118" s="24">
        <v>1644</v>
      </c>
      <c r="E118" s="25">
        <f t="shared" si="2"/>
        <v>0.30557620817843867</v>
      </c>
    </row>
    <row r="119" ht="22.149999999999999" customHeight="1">
      <c r="A119" s="45" t="s">
        <v>121</v>
      </c>
      <c r="B119" s="32" t="s">
        <v>122</v>
      </c>
      <c r="C119" s="21">
        <f>C120+C121+C122+C123</f>
        <v>468541</v>
      </c>
      <c r="D119" s="21">
        <f>D120+D121+D122+D123</f>
        <v>127747</v>
      </c>
      <c r="E119" s="22">
        <f t="shared" si="2"/>
        <v>0.2726484982104021</v>
      </c>
    </row>
    <row r="120" ht="23.449999999999999" customHeight="1">
      <c r="A120" s="49" t="s">
        <v>123</v>
      </c>
      <c r="B120" s="33" t="s">
        <v>124</v>
      </c>
      <c r="C120" s="24">
        <v>97236</v>
      </c>
      <c r="D120" s="24">
        <v>79299</v>
      </c>
      <c r="E120" s="25">
        <f t="shared" si="2"/>
        <v>0.81553128470936687</v>
      </c>
    </row>
    <row r="121" ht="23.449999999999999" customHeight="1">
      <c r="A121" s="49" t="s">
        <v>125</v>
      </c>
      <c r="B121" s="50" t="s">
        <v>126</v>
      </c>
      <c r="C121" s="24">
        <v>281103</v>
      </c>
      <c r="D121" s="24">
        <v>23698</v>
      </c>
      <c r="E121" s="25">
        <f t="shared" si="2"/>
        <v>0.084303618246692497</v>
      </c>
    </row>
    <row r="122" ht="21" customHeight="1">
      <c r="A122" s="49" t="s">
        <v>127</v>
      </c>
      <c r="B122" s="51" t="s">
        <v>128</v>
      </c>
      <c r="C122" s="24">
        <v>72260</v>
      </c>
      <c r="D122" s="24">
        <v>16631</v>
      </c>
      <c r="E122" s="25">
        <f t="shared" si="2"/>
        <v>0.23015499584832549</v>
      </c>
    </row>
    <row r="123" ht="21.75" customHeight="1">
      <c r="A123" s="49" t="s">
        <v>129</v>
      </c>
      <c r="B123" s="51" t="s">
        <v>130</v>
      </c>
      <c r="C123" s="24">
        <v>17942</v>
      </c>
      <c r="D123" s="24">
        <v>8119</v>
      </c>
      <c r="E123" s="25">
        <f t="shared" si="2"/>
        <v>0.45251365511091296</v>
      </c>
    </row>
    <row r="124" ht="24" customHeight="1">
      <c r="A124" s="45" t="s">
        <v>131</v>
      </c>
      <c r="B124" s="52" t="s">
        <v>132</v>
      </c>
      <c r="C124" s="21">
        <f>C125+SUM(C126:C129)</f>
        <v>1615043</v>
      </c>
      <c r="D124" s="21">
        <f>D125+SUM(D126:D129)</f>
        <v>894788</v>
      </c>
      <c r="E124" s="22">
        <f t="shared" si="2"/>
        <v>0.55403354585605458</v>
      </c>
    </row>
    <row r="125" ht="20.25" customHeight="1">
      <c r="A125" s="46" t="s">
        <v>133</v>
      </c>
      <c r="B125" s="37" t="s">
        <v>134</v>
      </c>
      <c r="C125" s="24">
        <v>544597</v>
      </c>
      <c r="D125" s="24">
        <v>290451</v>
      </c>
      <c r="E125" s="25">
        <f t="shared" si="2"/>
        <v>0.53333198677186988</v>
      </c>
    </row>
    <row r="126" ht="21" customHeight="1">
      <c r="A126" s="46" t="s">
        <v>135</v>
      </c>
      <c r="B126" s="37" t="s">
        <v>136</v>
      </c>
      <c r="C126" s="24">
        <v>851210</v>
      </c>
      <c r="D126" s="24">
        <v>500760</v>
      </c>
      <c r="E126" s="25">
        <f t="shared" si="2"/>
        <v>0.588291960855723</v>
      </c>
    </row>
    <row r="127" ht="21.600000000000001" customHeight="1">
      <c r="A127" s="46" t="s">
        <v>137</v>
      </c>
      <c r="B127" s="37" t="s">
        <v>138</v>
      </c>
      <c r="C127" s="24">
        <v>111098</v>
      </c>
      <c r="D127" s="24">
        <v>67407</v>
      </c>
      <c r="E127" s="25">
        <f t="shared" si="2"/>
        <v>0.6067345946821725</v>
      </c>
    </row>
    <row r="128" ht="21" customHeight="1">
      <c r="A128" s="46" t="s">
        <v>139</v>
      </c>
      <c r="B128" s="37" t="s">
        <v>140</v>
      </c>
      <c r="C128" s="24">
        <v>160</v>
      </c>
      <c r="D128" s="24">
        <v>103</v>
      </c>
      <c r="E128" s="25">
        <f t="shared" si="2"/>
        <v>0.64375000000000004</v>
      </c>
    </row>
    <row r="129" ht="24" customHeight="1">
      <c r="A129" s="46" t="s">
        <v>141</v>
      </c>
      <c r="B129" s="37" t="s">
        <v>142</v>
      </c>
      <c r="C129" s="24">
        <v>107978</v>
      </c>
      <c r="D129" s="24">
        <v>36067</v>
      </c>
      <c r="E129" s="25">
        <f t="shared" si="2"/>
        <v>0.33402174517031247</v>
      </c>
    </row>
    <row r="130" ht="23.25" customHeight="1">
      <c r="A130" s="45" t="s">
        <v>143</v>
      </c>
      <c r="B130" s="53" t="s">
        <v>144</v>
      </c>
      <c r="C130" s="21">
        <f>C131+C132</f>
        <v>158540</v>
      </c>
      <c r="D130" s="21">
        <f>D131+D132</f>
        <v>77893</v>
      </c>
      <c r="E130" s="22">
        <f t="shared" si="2"/>
        <v>0.49131449476472816</v>
      </c>
    </row>
    <row r="131" ht="21" customHeight="1">
      <c r="A131" s="46" t="s">
        <v>145</v>
      </c>
      <c r="B131" s="37" t="s">
        <v>146</v>
      </c>
      <c r="C131" s="24">
        <v>133820</v>
      </c>
      <c r="D131" s="24">
        <v>69385</v>
      </c>
      <c r="E131" s="25">
        <f t="shared" si="2"/>
        <v>0.51849499327454796</v>
      </c>
    </row>
    <row r="132" ht="20.25" customHeight="1">
      <c r="A132" s="46" t="s">
        <v>147</v>
      </c>
      <c r="B132" s="37" t="s">
        <v>148</v>
      </c>
      <c r="C132" s="24">
        <v>24720</v>
      </c>
      <c r="D132" s="24">
        <v>8508</v>
      </c>
      <c r="E132" s="25">
        <f t="shared" si="2"/>
        <v>0.34417475728155339</v>
      </c>
    </row>
    <row r="133" ht="22.5" customHeight="1">
      <c r="A133" s="45" t="s">
        <v>149</v>
      </c>
      <c r="B133" s="52" t="s">
        <v>150</v>
      </c>
      <c r="C133" s="21">
        <f>C134+C135+C136+C137</f>
        <v>135220</v>
      </c>
      <c r="D133" s="21">
        <f>D134+D135+D136+D137</f>
        <v>68781</v>
      </c>
      <c r="E133" s="22">
        <f t="shared" si="2"/>
        <v>0.50865996154415027</v>
      </c>
    </row>
    <row r="134" ht="21" customHeight="1">
      <c r="A134" s="46" t="s">
        <v>151</v>
      </c>
      <c r="B134" s="37" t="s">
        <v>152</v>
      </c>
      <c r="C134" s="47">
        <v>2162</v>
      </c>
      <c r="D134" s="24">
        <v>1053</v>
      </c>
      <c r="E134" s="25">
        <f t="shared" si="2"/>
        <v>0.48704902867715077</v>
      </c>
    </row>
    <row r="135" ht="20.25" customHeight="1">
      <c r="A135" s="46" t="s">
        <v>153</v>
      </c>
      <c r="B135" s="37" t="s">
        <v>154</v>
      </c>
      <c r="C135" s="47">
        <v>57739</v>
      </c>
      <c r="D135" s="24">
        <v>44637</v>
      </c>
      <c r="E135" s="25">
        <f t="shared" si="2"/>
        <v>0.77308231871005728</v>
      </c>
    </row>
    <row r="136" ht="21.600000000000001" customHeight="1">
      <c r="A136" s="46" t="s">
        <v>155</v>
      </c>
      <c r="B136" s="37" t="s">
        <v>156</v>
      </c>
      <c r="C136" s="24">
        <v>54972</v>
      </c>
      <c r="D136" s="24">
        <v>23081</v>
      </c>
      <c r="E136" s="25">
        <f t="shared" si="2"/>
        <v>0.41986829658735358</v>
      </c>
    </row>
    <row r="137" ht="21.600000000000001" customHeight="1">
      <c r="A137" s="46" t="s">
        <v>157</v>
      </c>
      <c r="B137" s="54" t="s">
        <v>158</v>
      </c>
      <c r="C137" s="47">
        <v>20347</v>
      </c>
      <c r="D137" s="24">
        <v>10</v>
      </c>
      <c r="E137" s="25">
        <f t="shared" si="2"/>
        <v>0.00049147294441441002</v>
      </c>
    </row>
    <row r="138" ht="19.899999999999999" customHeight="1">
      <c r="A138" s="45" t="s">
        <v>159</v>
      </c>
      <c r="B138" s="53" t="s">
        <v>160</v>
      </c>
      <c r="C138" s="21">
        <f>C140+C141+C139</f>
        <v>105214</v>
      </c>
      <c r="D138" s="21">
        <f>D140+D141+D139</f>
        <v>48624</v>
      </c>
      <c r="E138" s="22">
        <f t="shared" si="2"/>
        <v>0.46214382116448383</v>
      </c>
    </row>
    <row r="139" ht="21.600000000000001" customHeight="1">
      <c r="A139" s="46" t="s">
        <v>161</v>
      </c>
      <c r="B139" s="37" t="s">
        <v>162</v>
      </c>
      <c r="C139" s="47">
        <v>9982</v>
      </c>
      <c r="D139" s="24">
        <v>5651</v>
      </c>
      <c r="E139" s="25">
        <f t="shared" si="2"/>
        <v>0.56611901422560607</v>
      </c>
    </row>
    <row r="140" ht="21" customHeight="1">
      <c r="A140" s="46" t="s">
        <v>163</v>
      </c>
      <c r="B140" s="37" t="s">
        <v>164</v>
      </c>
      <c r="C140" s="47">
        <v>90177</v>
      </c>
      <c r="D140" s="24">
        <v>40925</v>
      </c>
      <c r="E140" s="25">
        <f t="shared" si="2"/>
        <v>0.45382969049757699</v>
      </c>
    </row>
    <row r="141" ht="21" customHeight="1">
      <c r="A141" s="46" t="s">
        <v>165</v>
      </c>
      <c r="B141" s="37" t="s">
        <v>166</v>
      </c>
      <c r="C141" s="47">
        <v>5055</v>
      </c>
      <c r="D141" s="24">
        <v>2048</v>
      </c>
      <c r="E141" s="25">
        <f t="shared" si="2"/>
        <v>0.40514342235410483</v>
      </c>
    </row>
    <row r="142" ht="23.449999999999999" customHeight="1">
      <c r="A142" s="55" t="s">
        <v>167</v>
      </c>
      <c r="B142" s="35" t="s">
        <v>168</v>
      </c>
      <c r="C142" s="44">
        <f>C143</f>
        <v>134</v>
      </c>
      <c r="D142" s="21">
        <f>D143</f>
        <v>52</v>
      </c>
      <c r="E142" s="22">
        <f t="shared" si="2"/>
        <v>0.38805970149253732</v>
      </c>
    </row>
    <row r="143" ht="21" customHeight="1">
      <c r="A143" s="49" t="s">
        <v>169</v>
      </c>
      <c r="B143" s="56" t="s">
        <v>170</v>
      </c>
      <c r="C143" s="24">
        <v>134</v>
      </c>
      <c r="D143" s="24">
        <v>52</v>
      </c>
      <c r="E143" s="25">
        <f t="shared" si="2"/>
        <v>0.38805970149253732</v>
      </c>
    </row>
    <row r="144" ht="24" customHeight="1">
      <c r="A144" s="45" t="s">
        <v>171</v>
      </c>
      <c r="B144" s="35" t="s">
        <v>172</v>
      </c>
      <c r="C144" s="21">
        <f>C145</f>
        <v>3</v>
      </c>
      <c r="D144" s="21">
        <f>D145</f>
        <v>1</v>
      </c>
      <c r="E144" s="22">
        <f t="shared" si="2"/>
        <v>0.33333333333333331</v>
      </c>
    </row>
    <row r="145" ht="21.75" customHeight="1">
      <c r="A145" s="49" t="s">
        <v>173</v>
      </c>
      <c r="B145" s="31" t="s">
        <v>174</v>
      </c>
      <c r="C145" s="24">
        <v>3</v>
      </c>
      <c r="D145" s="24">
        <v>1</v>
      </c>
      <c r="E145" s="22">
        <f t="shared" si="2"/>
        <v>0.33333333333333331</v>
      </c>
    </row>
    <row r="146" ht="20.25" customHeight="1">
      <c r="A146" s="49"/>
      <c r="B146" s="32" t="s">
        <v>175</v>
      </c>
      <c r="C146" s="21">
        <f>C133+C130+C124+C119+C108+C112+C99+C142+C144+C138</f>
        <v>2977944</v>
      </c>
      <c r="D146" s="21">
        <f>D133+D130+D124+D119+D108+D112+D99+D142+D144+D138</f>
        <v>1425870</v>
      </c>
      <c r="E146" s="22">
        <f t="shared" si="2"/>
        <v>0.4788102126836502</v>
      </c>
    </row>
    <row r="147" ht="19.5" customHeight="1">
      <c r="A147" s="49"/>
      <c r="B147" s="32" t="s">
        <v>176</v>
      </c>
      <c r="C147" s="21">
        <v>-179461</v>
      </c>
      <c r="D147" s="21">
        <f>D97-D146</f>
        <v>-111893</v>
      </c>
      <c r="E147" s="22"/>
    </row>
    <row r="148" ht="20.25" customHeight="1">
      <c r="A148" s="49"/>
      <c r="B148" s="32" t="s">
        <v>177</v>
      </c>
      <c r="C148" s="21">
        <v>179461</v>
      </c>
      <c r="D148" s="21">
        <f>D153+D150</f>
        <v>111893</v>
      </c>
      <c r="E148" s="22"/>
    </row>
    <row r="149" ht="37.5" hidden="1" customHeight="1">
      <c r="A149" s="49"/>
      <c r="B149" s="37"/>
      <c r="C149" s="24"/>
      <c r="D149" s="24"/>
      <c r="E149" s="22"/>
    </row>
    <row r="150" ht="22.5" customHeight="1">
      <c r="A150" s="49"/>
      <c r="B150" s="37" t="s">
        <v>178</v>
      </c>
      <c r="C150" s="24">
        <f>C151-C152</f>
        <v>-4694</v>
      </c>
      <c r="D150" s="24">
        <v>-494</v>
      </c>
      <c r="E150" s="22"/>
    </row>
    <row r="151" ht="21.75" customHeight="1">
      <c r="A151" s="49"/>
      <c r="B151" s="37" t="s">
        <v>179</v>
      </c>
      <c r="C151" s="24">
        <v>0</v>
      </c>
      <c r="D151" s="24">
        <v>0</v>
      </c>
      <c r="E151" s="22"/>
    </row>
    <row r="152" ht="23.25" customHeight="1">
      <c r="A152" s="49"/>
      <c r="B152" s="37" t="s">
        <v>180</v>
      </c>
      <c r="C152" s="24">
        <v>4694</v>
      </c>
      <c r="D152" s="24">
        <v>494</v>
      </c>
      <c r="E152" s="22"/>
    </row>
    <row r="153" ht="21.600000000000001" customHeight="1">
      <c r="A153" s="49"/>
      <c r="B153" s="26" t="s">
        <v>181</v>
      </c>
      <c r="C153" s="24">
        <v>184155</v>
      </c>
      <c r="D153" s="24">
        <v>112387</v>
      </c>
      <c r="E153" s="25"/>
    </row>
    <row r="154" ht="21.600000000000001" customHeight="1">
      <c r="A154" s="57"/>
      <c r="B154" s="56"/>
      <c r="C154" s="58"/>
      <c r="D154" s="58"/>
      <c r="E154" s="59"/>
    </row>
    <row r="155" ht="26.25" customHeight="1">
      <c r="B155" s="1"/>
      <c r="C155" s="1"/>
      <c r="D155" s="1"/>
      <c r="E155" s="60"/>
    </row>
    <row r="156" ht="24.600000000000001" customHeight="1">
      <c r="A156" s="61"/>
      <c r="B156" s="61"/>
      <c r="C156" s="62"/>
      <c r="D156" s="63"/>
      <c r="E156" s="63"/>
    </row>
    <row r="157" ht="28.5" customHeight="1">
      <c r="A157" s="56"/>
      <c r="B157" s="56"/>
      <c r="C157" s="56"/>
      <c r="D157" s="56"/>
      <c r="E157" s="56"/>
    </row>
    <row r="158" ht="16.5">
      <c r="A158" s="64"/>
      <c r="B158" s="64"/>
      <c r="C158" s="56"/>
      <c r="D158" s="65"/>
      <c r="E158" s="65"/>
    </row>
    <row r="159" ht="16.5">
      <c r="A159" s="56"/>
      <c r="B159" s="56"/>
      <c r="C159" s="56"/>
      <c r="D159" s="65"/>
      <c r="E159" s="65"/>
    </row>
    <row r="160" ht="16.5">
      <c r="A160" s="56"/>
      <c r="B160" s="56"/>
      <c r="C160" s="56"/>
      <c r="D160" s="56"/>
      <c r="E160" s="56"/>
    </row>
  </sheetData>
  <mergeCells count="20">
    <mergeCell ref="C1:E1"/>
    <mergeCell ref="C3:E3"/>
    <mergeCell ref="C4:E4"/>
    <mergeCell ref="C5:E5"/>
    <mergeCell ref="C6:E6"/>
    <mergeCell ref="C7:E7"/>
    <mergeCell ref="A8:E8"/>
    <mergeCell ref="A9:E9"/>
    <mergeCell ref="B10:E10"/>
    <mergeCell ref="D12:E12"/>
    <mergeCell ref="A13:A17"/>
    <mergeCell ref="B13:B17"/>
    <mergeCell ref="C13:C17"/>
    <mergeCell ref="D13:D17"/>
    <mergeCell ref="E13:E17"/>
    <mergeCell ref="A156:B156"/>
    <mergeCell ref="D156:E156"/>
    <mergeCell ref="A158:B158"/>
    <mergeCell ref="D158:E158"/>
    <mergeCell ref="D159:E159"/>
  </mergeCells>
  <printOptions headings="0" gridLines="0"/>
  <pageMargins left="0.9842519999999999" right="0.15748000000000001" top="0.59055100000000005" bottom="0.39370099999999991" header="0.51181100000000002" footer="0.23622000000000001"/>
  <pageSetup paperSize="9" scale="6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  <rowBreaks count="3" manualBreakCount="3">
    <brk id="47" man="1" max="4"/>
    <brk id="83" man="1" max="4"/>
    <brk id="114" man="1" max="4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>FinKom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Fin-3</dc:creator>
  <cp:revision>1</cp:revision>
  <dcterms:created xsi:type="dcterms:W3CDTF">1999-04-13T08:17:00Z</dcterms:created>
  <dcterms:modified xsi:type="dcterms:W3CDTF">2025-07-25T06:56:05Z</dcterms:modified>
  <cp:version>917504</cp:version>
</cp:coreProperties>
</file>